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Public PanteaGabriela\___________________SITE 2022\"/>
    </mc:Choice>
  </mc:AlternateContent>
  <xr:revisionPtr revIDLastSave="0" documentId="13_ncr:1_{3C22495A-DDD4-4C23-9078-654B1F7366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9" i="1" l="1"/>
  <c r="D38" i="1"/>
  <c r="C38" i="1"/>
  <c r="E38" i="1" s="1"/>
  <c r="C37" i="1"/>
  <c r="E37" i="1" s="1"/>
  <c r="E36" i="1"/>
  <c r="E35" i="1"/>
  <c r="D34" i="1"/>
  <c r="C34" i="1"/>
  <c r="E34" i="1" s="1"/>
  <c r="E33" i="1"/>
  <c r="E32" i="1"/>
  <c r="D32" i="1"/>
  <c r="C32" i="1"/>
  <c r="E31" i="1"/>
  <c r="E30" i="1"/>
  <c r="C30" i="1"/>
  <c r="E29" i="1"/>
  <c r="D29" i="1"/>
  <c r="C29" i="1"/>
  <c r="E28" i="1"/>
  <c r="E27" i="1"/>
  <c r="D27" i="1"/>
  <c r="E26" i="1"/>
  <c r="D26" i="1"/>
  <c r="C26" i="1"/>
  <c r="E25" i="1"/>
  <c r="E24" i="1"/>
  <c r="D24" i="1"/>
  <c r="E23" i="1"/>
  <c r="D22" i="1"/>
  <c r="E22" i="1" s="1"/>
  <c r="C21" i="1"/>
  <c r="E21" i="1" s="1"/>
  <c r="E20" i="1"/>
  <c r="E19" i="1"/>
  <c r="E18" i="1"/>
  <c r="E17" i="1"/>
  <c r="E16" i="1"/>
  <c r="E15" i="1"/>
  <c r="D14" i="1"/>
  <c r="C14" i="1"/>
  <c r="E13" i="1"/>
  <c r="D12" i="1"/>
  <c r="E12" i="1" s="1"/>
  <c r="D11" i="1"/>
  <c r="D40" i="1" s="1"/>
  <c r="E10" i="1"/>
  <c r="C40" i="1" l="1"/>
  <c r="E11" i="1"/>
  <c r="E14" i="1"/>
  <c r="E40" i="1" l="1"/>
</calcChain>
</file>

<file path=xl/sharedStrings.xml><?xml version="1.0" encoding="utf-8"?>
<sst xmlns="http://schemas.openxmlformats.org/spreadsheetml/2006/main" count="39" uniqueCount="39">
  <si>
    <t>PUNCTAJE EVALUARE CRITERII DE SELECŢIE SPECIALITATEA CLINICĂ DE MEDICINĂ FIZICĂ ȘI DE REABILITARE ÎN BAZELE DE TRATAMENT</t>
  </si>
  <si>
    <t>IULIE 2022</t>
  </si>
  <si>
    <t>Nr. crt.</t>
  </si>
  <si>
    <t>Denumire furnizor</t>
  </si>
  <si>
    <t>Criteriul resurse tehnice (puncte)</t>
  </si>
  <si>
    <t>Criteriul resurse umane (puncte)</t>
  </si>
  <si>
    <t xml:space="preserve">Total  </t>
  </si>
  <si>
    <t>SPITALUL ORASENESC STEI</t>
  </si>
  <si>
    <t>SPITALUL MUNICIPAL SALONTA</t>
  </si>
  <si>
    <t>SPITALUL MUNICIPAL DR. POP MIRCEA MARGHITA</t>
  </si>
  <si>
    <t>SPITALUL ORASENESC ALESD</t>
  </si>
  <si>
    <t>SPITAL CLINIC DE RECUPERARE MEDICALA BAILE FELIX</t>
  </si>
  <si>
    <t>CENTRUL DE SANATATE MULTIFUNCTIONAL BRATCA</t>
  </si>
  <si>
    <t xml:space="preserve">SC ARSMED SRL </t>
  </si>
  <si>
    <t xml:space="preserve">SC TURISM FELIX SA </t>
  </si>
  <si>
    <t xml:space="preserve">SC RAMILUCK SA </t>
  </si>
  <si>
    <t>SC GOKINETIK SRL</t>
  </si>
  <si>
    <t>SC LABORATOARELEMEDICIS</t>
  </si>
  <si>
    <t>SC PSIHO NEURO MAG SRL</t>
  </si>
  <si>
    <t>SC RESORT BALNEAR ELITE</t>
  </si>
  <si>
    <t>SC TURISM CRISUL SA</t>
  </si>
  <si>
    <t>SC SIND TOUR TRADING SRL</t>
  </si>
  <si>
    <t xml:space="preserve">SC CSDR SIND TURISM SRL </t>
  </si>
  <si>
    <t>SC IASMED RO SRL</t>
  </si>
  <si>
    <t xml:space="preserve">SC  BIOCENTER MEDICAL SRL </t>
  </si>
  <si>
    <t>SC DELIANCA SRL</t>
  </si>
  <si>
    <t>SC FIZIO STYLE SRL</t>
  </si>
  <si>
    <t>SC TBRCM SA sucursala 1 MAI</t>
  </si>
  <si>
    <t>SC MEDICA SPORT LUMIRA SRL</t>
  </si>
  <si>
    <t xml:space="preserve">SC CALM  MED SRL </t>
  </si>
  <si>
    <t>SC CASA SANATATII SRL</t>
  </si>
  <si>
    <t>SC CLINICA IDEALMED SRL</t>
  </si>
  <si>
    <t>CLINICA LAVINIA DAVIDESCU</t>
  </si>
  <si>
    <t>SC MEDICRIS SRL</t>
  </si>
  <si>
    <t>PRESIDENT PREMIUM MEDCENTER</t>
  </si>
  <si>
    <t>SPITALUL CLINIC JUDETEAN DE URGENTA ORADEA</t>
  </si>
  <si>
    <t xml:space="preserve">ELIAS INVEST MEDIMAGES </t>
  </si>
  <si>
    <t>Intocmit</t>
  </si>
  <si>
    <t>Gabriela Pantea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</si>
</sst>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2" fontId="3" fillId="0" borderId="1" xfId="0" applyNumberFormat="1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4" fillId="0" borderId="0" xfId="0" applyFont="1"/>
    <xf numFmtId="4" fontId="3" fillId="0" borderId="0" xfId="0" applyNumberFormat="1" applyFont="1"/>
    <xf numFmtId="0" fontId="4" fillId="0" borderId="0" xfId="0" applyFont="1" applyAlignment="1">
      <alignment horizontal="center" vertical="center" wrapText="1"/>
    </xf>
    <xf numFmtId="2" fontId="3" fillId="0" borderId="0" xfId="0" applyNumberFormat="1" applyFont="1"/>
    <xf numFmtId="0" fontId="5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A%202022/Referate/__Punctaj%20furnizori%20reabilitare%20medicala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ulie 2022"/>
      <sheetName val="APRIL 2022 (4)"/>
      <sheetName val="APRIL 2022 (3)"/>
      <sheetName val="APRIL 2022 (2)"/>
      <sheetName val="APRIL 2022"/>
      <sheetName val="MART 2022"/>
      <sheetName val="REEVALUARE ian 2022"/>
      <sheetName val="REEVALUARE ian 2022 (2)"/>
      <sheetName val="IAN 2022"/>
      <sheetName val="NOV 2021"/>
      <sheetName val="OCT 2021"/>
      <sheetName val="IULIE Mod calcul"/>
      <sheetName val="IULIE "/>
      <sheetName val="IULIE 2021"/>
      <sheetName val="2021.06"/>
      <sheetName val="2021.05.20"/>
      <sheetName val="2021.03.31"/>
      <sheetName val="2021.02.26"/>
      <sheetName val="2021.01.28"/>
      <sheetName val="2020.12.30"/>
      <sheetName val="2020.12.07"/>
      <sheetName val="2020.11.13"/>
      <sheetName val="2020.10.05"/>
      <sheetName val="2020.09.18"/>
      <sheetName val="2020.08.13"/>
      <sheetName val="2020.07.21"/>
      <sheetName val="2020.06.25"/>
      <sheetName val="2020.05.29"/>
      <sheetName val="2020.04_II"/>
      <sheetName val="2020.04_I"/>
      <sheetName val="2020.03.31"/>
      <sheetName val="2020.02.28"/>
      <sheetName val="2020.01.28"/>
      <sheetName val="2019.31.12 (2)"/>
      <sheetName val="2019.31.12"/>
      <sheetName val="2019.17.12"/>
      <sheetName val="2019.11.19"/>
      <sheetName val="2019.10.14"/>
      <sheetName val="2019.09.23"/>
      <sheetName val="2019.08.22"/>
      <sheetName val="2019.08.01"/>
      <sheetName val="2019.07.01"/>
      <sheetName val="2019.06.24"/>
      <sheetName val="2019.05.24"/>
      <sheetName val="2019.04.01"/>
      <sheetName val="2019.02.28"/>
      <sheetName val="2019.01.31"/>
      <sheetName val="2019.01.03"/>
      <sheetName val="2018.Nov.05"/>
      <sheetName val="2018.Oct19"/>
      <sheetName val="2018.Sept24"/>
      <sheetName val="2018.IULIE"/>
      <sheetName val="2018.mai.IUNIEpl"/>
      <sheetName val="2018.mai.23"/>
      <sheetName val="2018.mai.01 (2)"/>
      <sheetName val="2018.mai.01PL"/>
      <sheetName val="2018.mai.01"/>
      <sheetName val="2018mart29 (2)"/>
      <sheetName val="2018mart29"/>
      <sheetName val="2018mart23"/>
      <sheetName val="2018feb21"/>
      <sheetName val="2018ian03"/>
      <sheetName val="2017dec11"/>
      <sheetName val="2017oct15"/>
      <sheetName val="2017sept12"/>
      <sheetName val="2017aug17"/>
      <sheetName val="2017iunie28 (2)"/>
      <sheetName val="2017iunie28"/>
      <sheetName val="2017.martie (2)"/>
      <sheetName val="2017.martie"/>
      <sheetName val="2017.03.ian"/>
      <sheetName val="2017.03.ian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H20">
            <v>195</v>
          </cell>
        </row>
        <row r="28">
          <cell r="H28">
            <v>636</v>
          </cell>
        </row>
        <row r="29">
          <cell r="H29">
            <v>145</v>
          </cell>
        </row>
        <row r="33">
          <cell r="H33">
            <v>177.35849056603774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43"/>
  <sheetViews>
    <sheetView tabSelected="1" workbookViewId="0">
      <selection activeCell="H48" sqref="H48"/>
    </sheetView>
  </sheetViews>
  <sheetFormatPr defaultRowHeight="15" x14ac:dyDescent="0.25"/>
  <cols>
    <col min="1" max="1" width="5" customWidth="1"/>
    <col min="2" max="2" width="48.42578125" bestFit="1" customWidth="1"/>
    <col min="3" max="3" width="12.140625" customWidth="1"/>
    <col min="4" max="4" width="12.42578125" customWidth="1"/>
    <col min="5" max="5" width="15.42578125" customWidth="1"/>
  </cols>
  <sheetData>
    <row r="3" spans="1:5" x14ac:dyDescent="0.25">
      <c r="A3" s="1"/>
      <c r="B3" s="1"/>
      <c r="C3" s="1"/>
      <c r="D3" s="1"/>
      <c r="E3" s="1"/>
    </row>
    <row r="4" spans="1:5" x14ac:dyDescent="0.25">
      <c r="A4" s="2" t="s">
        <v>0</v>
      </c>
      <c r="B4" s="2"/>
      <c r="C4" s="2"/>
      <c r="D4" s="2"/>
      <c r="E4" s="2"/>
    </row>
    <row r="5" spans="1:5" x14ac:dyDescent="0.25">
      <c r="A5" s="2"/>
      <c r="B5" s="2"/>
      <c r="C5" s="2"/>
      <c r="D5" s="2"/>
      <c r="E5" s="2"/>
    </row>
    <row r="6" spans="1:5" x14ac:dyDescent="0.25">
      <c r="A6" s="3"/>
      <c r="B6" s="3"/>
      <c r="C6" s="3"/>
      <c r="D6" s="3"/>
      <c r="E6" s="3"/>
    </row>
    <row r="7" spans="1:5" x14ac:dyDescent="0.25">
      <c r="A7" s="4" t="s">
        <v>1</v>
      </c>
      <c r="B7" s="4"/>
      <c r="C7" s="4"/>
      <c r="D7" s="4"/>
      <c r="E7" s="4"/>
    </row>
    <row r="8" spans="1:5" x14ac:dyDescent="0.25">
      <c r="A8" s="5"/>
      <c r="B8" s="5"/>
      <c r="C8" s="5"/>
      <c r="D8" s="5"/>
      <c r="E8" s="5"/>
    </row>
    <row r="9" spans="1:5" ht="48.75" x14ac:dyDescent="0.25">
      <c r="A9" s="6" t="s">
        <v>2</v>
      </c>
      <c r="B9" s="7" t="s">
        <v>3</v>
      </c>
      <c r="C9" s="8" t="s">
        <v>4</v>
      </c>
      <c r="D9" s="8" t="s">
        <v>5</v>
      </c>
      <c r="E9" s="8" t="s">
        <v>6</v>
      </c>
    </row>
    <row r="10" spans="1:5" x14ac:dyDescent="0.25">
      <c r="A10" s="9">
        <v>1</v>
      </c>
      <c r="B10" s="10" t="s">
        <v>7</v>
      </c>
      <c r="C10" s="11">
        <v>70</v>
      </c>
      <c r="D10" s="11">
        <v>88.43</v>
      </c>
      <c r="E10" s="12">
        <f t="shared" ref="E10:E37" si="0">C10+D10</f>
        <v>158.43</v>
      </c>
    </row>
    <row r="11" spans="1:5" x14ac:dyDescent="0.25">
      <c r="A11" s="9">
        <v>2</v>
      </c>
      <c r="B11" s="10" t="s">
        <v>8</v>
      </c>
      <c r="C11" s="11">
        <v>110</v>
      </c>
      <c r="D11" s="12">
        <f>62+30</f>
        <v>92</v>
      </c>
      <c r="E11" s="12">
        <f t="shared" si="0"/>
        <v>202</v>
      </c>
    </row>
    <row r="12" spans="1:5" x14ac:dyDescent="0.25">
      <c r="A12" s="9">
        <v>3</v>
      </c>
      <c r="B12" s="10" t="s">
        <v>9</v>
      </c>
      <c r="C12" s="11">
        <v>284</v>
      </c>
      <c r="D12" s="12">
        <f>172.29-2.85</f>
        <v>169.44</v>
      </c>
      <c r="E12" s="12">
        <f t="shared" si="0"/>
        <v>453.44</v>
      </c>
    </row>
    <row r="13" spans="1:5" x14ac:dyDescent="0.25">
      <c r="A13" s="9">
        <v>4</v>
      </c>
      <c r="B13" s="10" t="s">
        <v>10</v>
      </c>
      <c r="C13" s="11">
        <v>95.8</v>
      </c>
      <c r="D13" s="11">
        <v>62.29</v>
      </c>
      <c r="E13" s="12">
        <f t="shared" si="0"/>
        <v>158.09</v>
      </c>
    </row>
    <row r="14" spans="1:5" x14ac:dyDescent="0.25">
      <c r="A14" s="9">
        <v>5</v>
      </c>
      <c r="B14" s="10" t="s">
        <v>11</v>
      </c>
      <c r="C14" s="11">
        <f>1070+546</f>
        <v>1616</v>
      </c>
      <c r="D14" s="12">
        <f>585.96+225.05</f>
        <v>811.01</v>
      </c>
      <c r="E14" s="12">
        <f t="shared" si="0"/>
        <v>2427.0100000000002</v>
      </c>
    </row>
    <row r="15" spans="1:5" x14ac:dyDescent="0.25">
      <c r="A15" s="9">
        <v>6</v>
      </c>
      <c r="B15" s="10" t="s">
        <v>12</v>
      </c>
      <c r="C15" s="11">
        <v>80</v>
      </c>
      <c r="D15" s="12">
        <v>52.29</v>
      </c>
      <c r="E15" s="12">
        <f t="shared" si="0"/>
        <v>132.29</v>
      </c>
    </row>
    <row r="16" spans="1:5" x14ac:dyDescent="0.25">
      <c r="A16" s="9">
        <v>7</v>
      </c>
      <c r="B16" s="10" t="s">
        <v>13</v>
      </c>
      <c r="C16" s="11">
        <v>306</v>
      </c>
      <c r="D16" s="12">
        <v>178.72</v>
      </c>
      <c r="E16" s="12">
        <f t="shared" si="0"/>
        <v>484.72</v>
      </c>
    </row>
    <row r="17" spans="1:5" x14ac:dyDescent="0.25">
      <c r="A17" s="9">
        <v>8</v>
      </c>
      <c r="B17" s="10" t="s">
        <v>14</v>
      </c>
      <c r="C17" s="11">
        <v>1551</v>
      </c>
      <c r="D17" s="12">
        <v>693.29</v>
      </c>
      <c r="E17" s="12">
        <f t="shared" si="0"/>
        <v>2244.29</v>
      </c>
    </row>
    <row r="18" spans="1:5" x14ac:dyDescent="0.25">
      <c r="A18" s="9">
        <v>9</v>
      </c>
      <c r="B18" s="10" t="s">
        <v>15</v>
      </c>
      <c r="C18" s="11">
        <v>166</v>
      </c>
      <c r="D18" s="12">
        <v>144.87</v>
      </c>
      <c r="E18" s="12">
        <f t="shared" si="0"/>
        <v>310.87</v>
      </c>
    </row>
    <row r="19" spans="1:5" x14ac:dyDescent="0.25">
      <c r="A19" s="9">
        <v>10</v>
      </c>
      <c r="B19" s="10" t="s">
        <v>16</v>
      </c>
      <c r="C19" s="11">
        <v>310</v>
      </c>
      <c r="D19" s="11">
        <v>193.54</v>
      </c>
      <c r="E19" s="12">
        <f t="shared" si="0"/>
        <v>503.53999999999996</v>
      </c>
    </row>
    <row r="20" spans="1:5" x14ac:dyDescent="0.25">
      <c r="A20" s="9">
        <v>11</v>
      </c>
      <c r="B20" s="10" t="s">
        <v>17</v>
      </c>
      <c r="C20" s="11">
        <v>100</v>
      </c>
      <c r="D20" s="11">
        <v>79.430000000000007</v>
      </c>
      <c r="E20" s="12">
        <f t="shared" si="0"/>
        <v>179.43</v>
      </c>
    </row>
    <row r="21" spans="1:5" x14ac:dyDescent="0.25">
      <c r="A21" s="9">
        <v>12</v>
      </c>
      <c r="B21" s="10" t="s">
        <v>18</v>
      </c>
      <c r="C21" s="11">
        <f>'[1]REEVALUARE ian 2022 (2)'!H20</f>
        <v>195</v>
      </c>
      <c r="D21" s="11">
        <v>210.55</v>
      </c>
      <c r="E21" s="12">
        <f t="shared" si="0"/>
        <v>405.55</v>
      </c>
    </row>
    <row r="22" spans="1:5" x14ac:dyDescent="0.25">
      <c r="A22" s="9">
        <v>13</v>
      </c>
      <c r="B22" s="10" t="s">
        <v>19</v>
      </c>
      <c r="C22" s="11">
        <v>190</v>
      </c>
      <c r="D22" s="11">
        <f>98.43-15</f>
        <v>83.43</v>
      </c>
      <c r="E22" s="12">
        <f t="shared" si="0"/>
        <v>273.43</v>
      </c>
    </row>
    <row r="23" spans="1:5" x14ac:dyDescent="0.25">
      <c r="A23" s="9">
        <v>14</v>
      </c>
      <c r="B23" s="10" t="s">
        <v>20</v>
      </c>
      <c r="C23" s="11">
        <v>131.19999999999999</v>
      </c>
      <c r="D23" s="12">
        <v>62.29</v>
      </c>
      <c r="E23" s="12">
        <f t="shared" si="0"/>
        <v>193.48999999999998</v>
      </c>
    </row>
    <row r="24" spans="1:5" x14ac:dyDescent="0.25">
      <c r="A24" s="9">
        <v>15</v>
      </c>
      <c r="B24" s="10" t="s">
        <v>21</v>
      </c>
      <c r="C24" s="11">
        <v>318.62</v>
      </c>
      <c r="D24" s="12">
        <f>126.57-17.14</f>
        <v>109.42999999999999</v>
      </c>
      <c r="E24" s="12">
        <f t="shared" si="0"/>
        <v>428.05</v>
      </c>
    </row>
    <row r="25" spans="1:5" x14ac:dyDescent="0.25">
      <c r="A25" s="9">
        <v>16</v>
      </c>
      <c r="B25" s="10" t="s">
        <v>22</v>
      </c>
      <c r="C25" s="11">
        <v>685.18</v>
      </c>
      <c r="D25" s="12">
        <v>227.29</v>
      </c>
      <c r="E25" s="12">
        <f t="shared" si="0"/>
        <v>912.46999999999991</v>
      </c>
    </row>
    <row r="26" spans="1:5" x14ac:dyDescent="0.25">
      <c r="A26" s="9">
        <v>17</v>
      </c>
      <c r="B26" s="13" t="s">
        <v>23</v>
      </c>
      <c r="C26" s="11">
        <f>216+236</f>
        <v>452</v>
      </c>
      <c r="D26" s="14">
        <f>207.42+142.85</f>
        <v>350.27</v>
      </c>
      <c r="E26" s="12">
        <f t="shared" si="0"/>
        <v>802.27</v>
      </c>
    </row>
    <row r="27" spans="1:5" x14ac:dyDescent="0.25">
      <c r="A27" s="9">
        <v>18</v>
      </c>
      <c r="B27" s="10" t="s">
        <v>24</v>
      </c>
      <c r="C27" s="11">
        <v>106</v>
      </c>
      <c r="D27" s="12">
        <f>136.91-4.28</f>
        <v>132.63</v>
      </c>
      <c r="E27" s="12">
        <f t="shared" si="0"/>
        <v>238.63</v>
      </c>
    </row>
    <row r="28" spans="1:5" x14ac:dyDescent="0.25">
      <c r="A28" s="9">
        <v>19</v>
      </c>
      <c r="B28" s="10" t="s">
        <v>25</v>
      </c>
      <c r="C28" s="11">
        <v>258.38</v>
      </c>
      <c r="D28" s="12">
        <v>112.86</v>
      </c>
      <c r="E28" s="12">
        <f t="shared" si="0"/>
        <v>371.24</v>
      </c>
    </row>
    <row r="29" spans="1:5" x14ac:dyDescent="0.25">
      <c r="A29" s="9">
        <v>20</v>
      </c>
      <c r="B29" s="10" t="s">
        <v>26</v>
      </c>
      <c r="C29" s="11">
        <f>'[1]REEVALUARE ian 2022 (2)'!H28</f>
        <v>636</v>
      </c>
      <c r="D29" s="12">
        <f>114.13-4.28</f>
        <v>109.85</v>
      </c>
      <c r="E29" s="12">
        <f t="shared" si="0"/>
        <v>745.85</v>
      </c>
    </row>
    <row r="30" spans="1:5" x14ac:dyDescent="0.25">
      <c r="A30" s="9">
        <v>21</v>
      </c>
      <c r="B30" s="10" t="s">
        <v>27</v>
      </c>
      <c r="C30" s="11">
        <f>'[1]REEVALUARE ian 2022 (2)'!H29</f>
        <v>145</v>
      </c>
      <c r="D30" s="12">
        <v>407.29</v>
      </c>
      <c r="E30" s="12">
        <f t="shared" si="0"/>
        <v>552.29</v>
      </c>
    </row>
    <row r="31" spans="1:5" x14ac:dyDescent="0.25">
      <c r="A31" s="9">
        <v>22</v>
      </c>
      <c r="B31" s="10" t="s">
        <v>28</v>
      </c>
      <c r="C31" s="11">
        <v>175.64</v>
      </c>
      <c r="D31" s="12">
        <v>90.86</v>
      </c>
      <c r="E31" s="12">
        <f t="shared" si="0"/>
        <v>266.5</v>
      </c>
    </row>
    <row r="32" spans="1:5" x14ac:dyDescent="0.25">
      <c r="A32" s="9">
        <v>23</v>
      </c>
      <c r="B32" s="10" t="s">
        <v>29</v>
      </c>
      <c r="C32" s="11">
        <f>223+132+136</f>
        <v>491</v>
      </c>
      <c r="D32" s="12">
        <f>92.32+50.02+73.08</f>
        <v>215.42000000000002</v>
      </c>
      <c r="E32" s="12">
        <f t="shared" si="0"/>
        <v>706.42000000000007</v>
      </c>
    </row>
    <row r="33" spans="1:5" x14ac:dyDescent="0.25">
      <c r="A33" s="9">
        <v>24</v>
      </c>
      <c r="B33" s="10" t="s">
        <v>30</v>
      </c>
      <c r="C33" s="11">
        <v>92</v>
      </c>
      <c r="D33" s="11">
        <v>60.57</v>
      </c>
      <c r="E33" s="12">
        <f t="shared" si="0"/>
        <v>152.57</v>
      </c>
    </row>
    <row r="34" spans="1:5" x14ac:dyDescent="0.25">
      <c r="A34" s="9">
        <v>25</v>
      </c>
      <c r="B34" s="10" t="s">
        <v>31</v>
      </c>
      <c r="C34" s="11">
        <f>'[1]REEVALUARE ian 2022 (2)'!H33</f>
        <v>177.35849056603774</v>
      </c>
      <c r="D34" s="11">
        <f>97.57+11.14</f>
        <v>108.71</v>
      </c>
      <c r="E34" s="12">
        <f t="shared" si="0"/>
        <v>286.06849056603772</v>
      </c>
    </row>
    <row r="35" spans="1:5" x14ac:dyDescent="0.25">
      <c r="A35" s="9">
        <v>26</v>
      </c>
      <c r="B35" s="10" t="s">
        <v>32</v>
      </c>
      <c r="C35" s="11">
        <v>257.88</v>
      </c>
      <c r="D35" s="11">
        <v>137</v>
      </c>
      <c r="E35" s="12">
        <f t="shared" si="0"/>
        <v>394.88</v>
      </c>
    </row>
    <row r="36" spans="1:5" x14ac:dyDescent="0.25">
      <c r="A36" s="9">
        <v>27</v>
      </c>
      <c r="B36" s="10" t="s">
        <v>33</v>
      </c>
      <c r="C36" s="11">
        <v>152.63</v>
      </c>
      <c r="D36" s="11">
        <v>53.43</v>
      </c>
      <c r="E36" s="12">
        <f t="shared" si="0"/>
        <v>206.06</v>
      </c>
    </row>
    <row r="37" spans="1:5" x14ac:dyDescent="0.25">
      <c r="A37" s="9">
        <v>28</v>
      </c>
      <c r="B37" s="10" t="s">
        <v>34</v>
      </c>
      <c r="C37" s="11">
        <f>'[1]REEVALUARE ian 2022 (2)'!H36</f>
        <v>0</v>
      </c>
      <c r="D37" s="11">
        <v>321.97000000000003</v>
      </c>
      <c r="E37" s="12">
        <f t="shared" si="0"/>
        <v>321.97000000000003</v>
      </c>
    </row>
    <row r="38" spans="1:5" x14ac:dyDescent="0.25">
      <c r="A38" s="9">
        <v>29</v>
      </c>
      <c r="B38" s="10" t="s">
        <v>35</v>
      </c>
      <c r="C38" s="11">
        <f>142+286</f>
        <v>428</v>
      </c>
      <c r="D38" s="11">
        <f>111.57+190.35-22.3</f>
        <v>279.61999999999995</v>
      </c>
      <c r="E38" s="12">
        <f>C38+D38</f>
        <v>707.61999999999989</v>
      </c>
    </row>
    <row r="39" spans="1:5" x14ac:dyDescent="0.25">
      <c r="A39" s="9">
        <v>30</v>
      </c>
      <c r="B39" s="10" t="s">
        <v>36</v>
      </c>
      <c r="C39" s="11">
        <v>85</v>
      </c>
      <c r="D39" s="11">
        <v>56.57</v>
      </c>
      <c r="E39" s="12">
        <f>C39+D39</f>
        <v>141.57</v>
      </c>
    </row>
    <row r="40" spans="1:5" x14ac:dyDescent="0.25">
      <c r="A40" s="15"/>
      <c r="B40" s="15"/>
      <c r="C40" s="16">
        <f>SUM(C10:C39)</f>
        <v>9665.6884905660354</v>
      </c>
      <c r="D40" s="16">
        <f>SUM(D10:D39)</f>
        <v>5695.3499999999995</v>
      </c>
      <c r="E40" s="16">
        <f>SUM(E10:E39)</f>
        <v>15361.038490566036</v>
      </c>
    </row>
    <row r="41" spans="1:5" x14ac:dyDescent="0.25">
      <c r="A41" s="17"/>
      <c r="B41" s="15"/>
      <c r="C41" s="18"/>
      <c r="D41" s="18"/>
      <c r="E41" s="16"/>
    </row>
    <row r="42" spans="1:5" x14ac:dyDescent="0.25">
      <c r="A42" s="17"/>
      <c r="B42" s="19" t="s">
        <v>37</v>
      </c>
      <c r="C42" s="18"/>
      <c r="D42" s="18"/>
      <c r="E42" s="16"/>
    </row>
    <row r="43" spans="1:5" x14ac:dyDescent="0.25">
      <c r="A43" s="17"/>
      <c r="B43" s="19" t="s">
        <v>38</v>
      </c>
      <c r="C43" s="15"/>
      <c r="D43" s="15"/>
      <c r="E43" s="16"/>
    </row>
  </sheetData>
  <mergeCells count="2">
    <mergeCell ref="A4:E5"/>
    <mergeCell ref="A7:E7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PanteaGabriela</dc:creator>
  <cp:lastModifiedBy>PanteaGabriela</cp:lastModifiedBy>
  <cp:lastPrinted>2022-09-09T10:36:46Z</cp:lastPrinted>
  <dcterms:created xsi:type="dcterms:W3CDTF">2015-06-05T18:17:20Z</dcterms:created>
  <dcterms:modified xsi:type="dcterms:W3CDTF">2022-09-09T10:42:15Z</dcterms:modified>
</cp:coreProperties>
</file>